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9615"/>
  </bookViews>
  <sheets>
    <sheet name="Năm 2024" sheetId="2" r:id="rId1"/>
  </sheets>
  <definedNames>
    <definedName name="_xlnm.Print_Titles" localSheetId="0">'Năm 2024'!$6:$7</definedName>
  </definedNames>
  <calcPr calcId="124519"/>
</workbook>
</file>

<file path=xl/calcChain.xml><?xml version="1.0" encoding="utf-8"?>
<calcChain xmlns="http://schemas.openxmlformats.org/spreadsheetml/2006/main">
  <c r="C12" i="2"/>
  <c r="D13"/>
  <c r="C14"/>
  <c r="C15"/>
  <c r="C16"/>
  <c r="C17"/>
  <c r="C19"/>
  <c r="C21"/>
  <c r="C22"/>
  <c r="C23"/>
  <c r="I22"/>
  <c r="I19"/>
  <c r="H15"/>
  <c r="H14"/>
  <c r="I14" s="1"/>
  <c r="J12" l="1"/>
  <c r="I12"/>
  <c r="D18" l="1"/>
  <c r="D11" s="1"/>
  <c r="D20"/>
  <c r="G20"/>
  <c r="E13"/>
  <c r="C13" s="1"/>
  <c r="J22" l="1"/>
  <c r="D10" l="1"/>
  <c r="J14"/>
  <c r="J19"/>
  <c r="H13" l="1"/>
  <c r="H20"/>
  <c r="F20"/>
  <c r="F18" l="1"/>
  <c r="F11" s="1"/>
  <c r="G18"/>
  <c r="E18"/>
  <c r="C18" l="1"/>
  <c r="G11"/>
  <c r="G10" s="1"/>
  <c r="H18"/>
  <c r="H11" l="1"/>
  <c r="H10" s="1"/>
  <c r="I18"/>
  <c r="J18" s="1"/>
  <c r="E20"/>
  <c r="F10"/>
  <c r="C20" l="1"/>
  <c r="E11"/>
  <c r="I16"/>
  <c r="J16" s="1"/>
  <c r="I17"/>
  <c r="J17" s="1"/>
  <c r="I15"/>
  <c r="E10" l="1"/>
  <c r="C10" s="1"/>
  <c r="C11"/>
  <c r="I13"/>
  <c r="J15"/>
  <c r="I21"/>
  <c r="J21" s="1"/>
  <c r="J13" l="1"/>
  <c r="I20"/>
  <c r="J20" s="1"/>
  <c r="I11" l="1"/>
  <c r="J11" s="1"/>
  <c r="I10" l="1"/>
  <c r="J10" s="1"/>
</calcChain>
</file>

<file path=xl/sharedStrings.xml><?xml version="1.0" encoding="utf-8"?>
<sst xmlns="http://schemas.openxmlformats.org/spreadsheetml/2006/main" count="45" uniqueCount="38">
  <si>
    <t>Đơn vị tính: Nghìn đồng</t>
  </si>
  <si>
    <t>STT</t>
  </si>
  <si>
    <t>Nội dung</t>
  </si>
  <si>
    <t>Tổng số</t>
  </si>
  <si>
    <t>Kinh phí đã sử dụng</t>
  </si>
  <si>
    <t>Dự toán còn lại</t>
  </si>
  <si>
    <t>Dự toán giao đầu năm (số đã trừ tiết kiệm)</t>
  </si>
  <si>
    <t>Dự toán bổ sung trong năm</t>
  </si>
  <si>
    <t>Lũy kế từ đầu năm</t>
  </si>
  <si>
    <t>A</t>
  </si>
  <si>
    <t>B</t>
  </si>
  <si>
    <t>Tổng cộng</t>
  </si>
  <si>
    <t>Kinh phí thực hiện tự chủ (thường xuyên)</t>
  </si>
  <si>
    <t>Kinh phí không thực hiện tự chủ (không thường xuyên)</t>
  </si>
  <si>
    <t>I</t>
  </si>
  <si>
    <t>Đơn vị: Trung tâm Khuyến công XTTM và phát triển cụm CN tỉnh NB</t>
  </si>
  <si>
    <t>Kinh phí thực hiện chương trình phát triển công nghiệp hỗ trợ tỉnh Ninh Bình</t>
  </si>
  <si>
    <t>Làm bản tin giá cả phát trên truyền 
hình Ninh Bình</t>
  </si>
  <si>
    <t>BÁO CÁO TÌNH HÌNH  THỰC HIỆN DỰ TOÁN CHI THƯỜNG XUYÊN CÁC ĐƠN VỊ DỰ TOÁN KHỐI TỈNH NINH BÌNH</t>
  </si>
  <si>
    <t>Kinh phí phát triển cụm công nghiệp</t>
  </si>
  <si>
    <t>Chi phí duy trì phần mềm quản lý tài sản</t>
  </si>
  <si>
    <t>Kinh phí thường xuyên không giao tự chủ ( Loại 280 khoản 309)</t>
  </si>
  <si>
    <t>Kinh Phí Khuyến công</t>
  </si>
  <si>
    <t>-</t>
  </si>
  <si>
    <t>Tổng cộng chi ngân sách nhà nước</t>
  </si>
  <si>
    <t>Kinh phí chuyển nguồn năm 2023 sang năm 2024</t>
  </si>
  <si>
    <t>Dự toán năm 2024
(Kinh phí được chi từ ngân sách cấp)</t>
  </si>
  <si>
    <t>NHIỆM VỤ TỈNH GIAO NĂM 2024
 ( Kinh phí chi thương xuyên không giao tự chủ)</t>
  </si>
  <si>
    <t>NHIỆM VỤ TỈNH GIAO NĂM 2024 ( Kinh phí tổ chức Lễ Hội Hoa Lư năm 2024)</t>
  </si>
  <si>
    <t>Kinh phí kỷ niệm 10 năm Quần thể danh thắng Tràng An)</t>
  </si>
  <si>
    <t>Kỳ báo cáo: Quý III năm 2024</t>
  </si>
  <si>
    <t>Khảo sát, lập đồ án Quy hoạch chi tiết xây 
dựng các cụm công nghiệp</t>
  </si>
  <si>
    <t>8 = 1-6</t>
  </si>
  <si>
    <t>Số đã chi trong quý III/2024</t>
  </si>
  <si>
    <t>=</t>
  </si>
  <si>
    <t>1= 3+4+5-2</t>
  </si>
  <si>
    <t>Dự toán điều chỉnh giảm theo QĐ số 150/QĐ-SCT ngày 12/9/2024</t>
  </si>
  <si>
    <t>TT Khuyến công XTTM và phát triển cụm
 CN tỉnh NB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</si>
</sst>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_(* #,##0_);_(* \(#,##0\);_(* &quot;-&quot;??_);_(@_)"/>
    <numFmt numFmtId="165" formatCode="#,##0;[Red]#,##0"/>
    <numFmt numFmtId="166" formatCode="_(* #,##0.0_);_(* \(#,##0.0\);_(* &quot;-&quot;??_);_(@_)"/>
    <numFmt numFmtId="167" formatCode="_(* #,##0.0_);_(* \(#,##0.0\);_(* &quot;-&quot;?_);_(@_)"/>
    <numFmt numFmtId="168" formatCode="_-* #,##0.0_-;\-* #,##0.0_-;_-* &quot;-&quot;?_-;_-@_-"/>
  </numFmts>
  <fonts count="15">
    <font>
      <sz val="12"/>
      <name val=".VnTime"/>
    </font>
    <font>
      <sz val="13"/>
      <name val="Times New Roman"/>
      <family val="1"/>
    </font>
    <font>
      <sz val="12"/>
      <name val=".VnTime"/>
      <family val="2"/>
    </font>
    <font>
      <sz val="12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i/>
      <sz val="13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i/>
      <sz val="12"/>
      <name val="Times New Roman"/>
      <family val="1"/>
    </font>
    <font>
      <b/>
      <i/>
      <sz val="14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9" fillId="0" borderId="0">
      <alignment wrapText="1"/>
    </xf>
    <xf numFmtId="0" fontId="10" fillId="0" borderId="0"/>
    <xf numFmtId="0" fontId="2" fillId="0" borderId="0"/>
  </cellStyleXfs>
  <cellXfs count="59">
    <xf numFmtId="0" fontId="0" fillId="0" borderId="0" xfId="0"/>
    <xf numFmtId="164" fontId="3" fillId="0" borderId="0" xfId="1" applyNumberFormat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165" fontId="7" fillId="0" borderId="2" xfId="1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64" fontId="4" fillId="0" borderId="0" xfId="1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166" fontId="7" fillId="0" borderId="0" xfId="0" applyNumberFormat="1" applyFont="1" applyAlignment="1">
      <alignment vertical="center"/>
    </xf>
    <xf numFmtId="164" fontId="3" fillId="2" borderId="0" xfId="1" applyNumberFormat="1" applyFont="1" applyFill="1" applyAlignment="1">
      <alignment vertical="center"/>
    </xf>
    <xf numFmtId="164" fontId="4" fillId="2" borderId="0" xfId="1" applyNumberFormat="1" applyFont="1" applyFill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7" fillId="0" borderId="2" xfId="1" applyNumberFormat="1" applyFont="1" applyBorder="1" applyAlignment="1">
      <alignment horizontal="center" vertical="center" wrapText="1"/>
    </xf>
    <xf numFmtId="164" fontId="11" fillId="2" borderId="0" xfId="1" applyNumberFormat="1" applyFont="1" applyFill="1" applyAlignment="1">
      <alignment vertical="center"/>
    </xf>
    <xf numFmtId="164" fontId="12" fillId="2" borderId="0" xfId="1" applyNumberFormat="1" applyFont="1" applyFill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164" fontId="7" fillId="2" borderId="0" xfId="1" applyNumberFormat="1" applyFont="1" applyFill="1" applyAlignment="1">
      <alignment vertical="center"/>
    </xf>
    <xf numFmtId="164" fontId="5" fillId="2" borderId="0" xfId="1" applyNumberFormat="1" applyFont="1" applyFill="1" applyAlignment="1">
      <alignment vertical="center"/>
    </xf>
    <xf numFmtId="166" fontId="7" fillId="0" borderId="2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wrapText="1"/>
    </xf>
    <xf numFmtId="0" fontId="7" fillId="2" borderId="2" xfId="0" applyFont="1" applyFill="1" applyBorder="1" applyAlignment="1">
      <alignment horizontal="center" vertical="center" wrapText="1"/>
    </xf>
    <xf numFmtId="3" fontId="13" fillId="2" borderId="2" xfId="1" applyNumberFormat="1" applyFont="1" applyFill="1" applyBorder="1" applyAlignment="1">
      <alignment horizontal="right" vertical="center"/>
    </xf>
    <xf numFmtId="3" fontId="14" fillId="2" borderId="2" xfId="1" applyNumberFormat="1" applyFont="1" applyFill="1" applyBorder="1" applyAlignment="1">
      <alignment horizontal="right" vertical="center"/>
    </xf>
    <xf numFmtId="167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66" fontId="7" fillId="2" borderId="2" xfId="0" applyNumberFormat="1" applyFont="1" applyFill="1" applyBorder="1" applyAlignment="1">
      <alignment horizontal="left" vertical="center" wrapText="1"/>
    </xf>
    <xf numFmtId="166" fontId="7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168" fontId="3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166" fontId="3" fillId="2" borderId="2" xfId="0" applyNumberFormat="1" applyFont="1" applyFill="1" applyBorder="1" applyAlignment="1">
      <alignment horizontal="left" vertical="center" wrapText="1"/>
    </xf>
    <xf numFmtId="43" fontId="3" fillId="2" borderId="0" xfId="1" applyFont="1" applyFill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164" fontId="4" fillId="2" borderId="2" xfId="1" applyNumberFormat="1" applyFont="1" applyFill="1" applyBorder="1" applyAlignment="1">
      <alignment vertical="center"/>
    </xf>
    <xf numFmtId="164" fontId="7" fillId="0" borderId="2" xfId="1" applyNumberFormat="1" applyFont="1" applyBorder="1" applyAlignment="1">
      <alignment horizontal="center" vertical="center" wrapText="1"/>
    </xf>
    <xf numFmtId="164" fontId="7" fillId="0" borderId="2" xfId="1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64" fontId="4" fillId="0" borderId="2" xfId="1" applyNumberFormat="1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164" fontId="3" fillId="2" borderId="0" xfId="1" applyNumberFormat="1" applyFont="1" applyFill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164" fontId="7" fillId="2" borderId="2" xfId="1" applyNumberFormat="1" applyFont="1" applyFill="1" applyBorder="1" applyAlignment="1">
      <alignment horizontal="center" vertical="center" wrapText="1"/>
    </xf>
    <xf numFmtId="165" fontId="7" fillId="2" borderId="2" xfId="1" applyNumberFormat="1" applyFont="1" applyFill="1" applyBorder="1" applyAlignment="1">
      <alignment horizontal="center" vertical="center" wrapText="1"/>
    </xf>
    <xf numFmtId="164" fontId="7" fillId="0" borderId="2" xfId="1" applyNumberFormat="1" applyFont="1" applyBorder="1" applyAlignment="1">
      <alignment vertical="center"/>
    </xf>
    <xf numFmtId="164" fontId="3" fillId="0" borderId="2" xfId="1" applyNumberFormat="1" applyFont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164" fontId="7" fillId="0" borderId="2" xfId="1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</cellXfs>
  <cellStyles count="8">
    <cellStyle name="Comma" xfId="1" builtinId="3"/>
    <cellStyle name="Comma 2" xfId="2"/>
    <cellStyle name="Comma 2 2" xfId="3"/>
    <cellStyle name="Comma 3" xfId="4"/>
    <cellStyle name="Normal" xfId="0" builtinId="0"/>
    <cellStyle name="Normal 2" xfId="5"/>
    <cellStyle name="Normal 3" xfId="6"/>
    <cellStyle name="Normal 5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zoomScale="86" zoomScaleNormal="86" workbookViewId="0">
      <pane xSplit="5" ySplit="7" topLeftCell="F8" activePane="bottomRight" state="frozen"/>
      <selection pane="topRight" activeCell="H1" sqref="H1"/>
      <selection pane="bottomLeft" activeCell="A7" sqref="A7"/>
      <selection pane="bottomRight" activeCell="L9" sqref="L9"/>
    </sheetView>
  </sheetViews>
  <sheetFormatPr defaultColWidth="9" defaultRowHeight="18.75"/>
  <cols>
    <col min="1" max="1" width="4.625" style="8" customWidth="1"/>
    <col min="2" max="2" width="38.375" style="3" customWidth="1"/>
    <col min="3" max="3" width="16.5" style="7" customWidth="1"/>
    <col min="4" max="4" width="11.125" style="7" customWidth="1"/>
    <col min="5" max="5" width="14.375" style="11" customWidth="1"/>
    <col min="6" max="6" width="9" style="7" customWidth="1"/>
    <col min="7" max="7" width="13.125" style="7" customWidth="1"/>
    <col min="8" max="8" width="12.875" style="7" customWidth="1"/>
    <col min="9" max="9" width="13.375" style="7" customWidth="1"/>
    <col min="10" max="10" width="12.75" style="7" customWidth="1"/>
    <col min="11" max="11" width="15.25" style="3" bestFit="1" customWidth="1"/>
    <col min="12" max="12" width="13.625" style="3" bestFit="1" customWidth="1"/>
    <col min="13" max="13" width="12.875" style="3" bestFit="1" customWidth="1"/>
    <col min="14" max="16384" width="9" style="3"/>
  </cols>
  <sheetData>
    <row r="1" spans="1:13" ht="45" customHeight="1">
      <c r="A1" s="52" t="s">
        <v>15</v>
      </c>
      <c r="B1" s="52"/>
      <c r="C1" s="1"/>
      <c r="D1" s="1"/>
      <c r="E1" s="46"/>
      <c r="F1" s="1"/>
      <c r="G1" s="1"/>
      <c r="H1" s="1"/>
      <c r="I1" s="1"/>
      <c r="J1" s="1"/>
      <c r="K1" s="2"/>
    </row>
    <row r="2" spans="1:13" ht="51" customHeight="1">
      <c r="A2" s="53" t="s">
        <v>18</v>
      </c>
      <c r="B2" s="53"/>
      <c r="C2" s="53"/>
      <c r="D2" s="53"/>
      <c r="E2" s="53"/>
      <c r="F2" s="53"/>
      <c r="G2" s="53"/>
      <c r="H2" s="53"/>
      <c r="I2" s="53"/>
      <c r="J2" s="53"/>
      <c r="K2" s="2"/>
    </row>
    <row r="3" spans="1:13" ht="25.5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2"/>
    </row>
    <row r="4" spans="1:13" ht="21.75" customHeight="1">
      <c r="A4" s="54" t="s">
        <v>30</v>
      </c>
      <c r="B4" s="54"/>
      <c r="C4" s="54"/>
      <c r="D4" s="54"/>
      <c r="E4" s="54"/>
      <c r="F4" s="54"/>
      <c r="G4" s="54"/>
      <c r="H4" s="54"/>
      <c r="I4" s="54"/>
      <c r="J4" s="54"/>
      <c r="K4" s="2"/>
    </row>
    <row r="5" spans="1:13" ht="18" customHeight="1">
      <c r="A5" s="4"/>
      <c r="B5" s="4"/>
      <c r="C5" s="4"/>
      <c r="D5" s="4"/>
      <c r="E5" s="47"/>
      <c r="F5" s="4"/>
      <c r="G5" s="4"/>
      <c r="H5" s="55" t="s">
        <v>0</v>
      </c>
      <c r="I5" s="55"/>
      <c r="J5" s="55"/>
      <c r="K5" s="2"/>
    </row>
    <row r="6" spans="1:13" ht="38.25" customHeight="1">
      <c r="A6" s="56" t="s">
        <v>1</v>
      </c>
      <c r="B6" s="56" t="s">
        <v>2</v>
      </c>
      <c r="C6" s="57" t="s">
        <v>26</v>
      </c>
      <c r="D6" s="57"/>
      <c r="E6" s="57"/>
      <c r="F6" s="57"/>
      <c r="G6" s="57"/>
      <c r="H6" s="57" t="s">
        <v>4</v>
      </c>
      <c r="I6" s="57"/>
      <c r="J6" s="57" t="s">
        <v>5</v>
      </c>
      <c r="K6" s="2"/>
    </row>
    <row r="7" spans="1:13" ht="121.5" customHeight="1">
      <c r="A7" s="56"/>
      <c r="B7" s="56"/>
      <c r="C7" s="14" t="s">
        <v>3</v>
      </c>
      <c r="D7" s="41" t="s">
        <v>36</v>
      </c>
      <c r="E7" s="48" t="s">
        <v>6</v>
      </c>
      <c r="F7" s="14" t="s">
        <v>25</v>
      </c>
      <c r="G7" s="14" t="s">
        <v>7</v>
      </c>
      <c r="H7" s="14" t="s">
        <v>33</v>
      </c>
      <c r="I7" s="14" t="s">
        <v>8</v>
      </c>
      <c r="J7" s="57"/>
      <c r="K7" s="2"/>
    </row>
    <row r="8" spans="1:13" ht="26.25" customHeight="1">
      <c r="A8" s="13" t="s">
        <v>9</v>
      </c>
      <c r="B8" s="13" t="s">
        <v>10</v>
      </c>
      <c r="C8" s="14" t="s">
        <v>35</v>
      </c>
      <c r="D8" s="5">
        <v>2</v>
      </c>
      <c r="E8" s="49">
        <v>3</v>
      </c>
      <c r="F8" s="5">
        <v>4</v>
      </c>
      <c r="G8" s="5">
        <v>5</v>
      </c>
      <c r="H8" s="5">
        <v>6</v>
      </c>
      <c r="I8" s="7">
        <v>7</v>
      </c>
      <c r="J8" s="42" t="s">
        <v>32</v>
      </c>
      <c r="K8" s="2"/>
      <c r="L8" s="9"/>
    </row>
    <row r="9" spans="1:13" ht="40.5" customHeight="1">
      <c r="A9" s="13" t="s">
        <v>14</v>
      </c>
      <c r="B9" s="58" t="s">
        <v>37</v>
      </c>
      <c r="C9" s="14"/>
      <c r="D9" s="41"/>
      <c r="E9" s="49"/>
      <c r="F9" s="5"/>
      <c r="G9" s="5"/>
      <c r="H9" s="5"/>
      <c r="I9" s="5"/>
      <c r="J9" s="42"/>
      <c r="K9" s="2"/>
    </row>
    <row r="10" spans="1:13" s="6" customFormat="1" ht="27.75" customHeight="1">
      <c r="A10" s="17"/>
      <c r="B10" s="17" t="s">
        <v>24</v>
      </c>
      <c r="C10" s="50">
        <f t="shared" ref="C10:C17" si="0">E10+F10+G10-D10</f>
        <v>16058671000</v>
      </c>
      <c r="D10" s="23">
        <f>D11</f>
        <v>201000000</v>
      </c>
      <c r="E10" s="23">
        <f>E11</f>
        <v>12211000000</v>
      </c>
      <c r="F10" s="23">
        <f>F11+F20</f>
        <v>0</v>
      </c>
      <c r="G10" s="23">
        <f>G11</f>
        <v>4048671000</v>
      </c>
      <c r="H10" s="23">
        <f>H11+H20</f>
        <v>2406930851</v>
      </c>
      <c r="I10" s="23">
        <f>I11+I20</f>
        <v>6672400096</v>
      </c>
      <c r="J10" s="23">
        <f>C10-I10</f>
        <v>9386270904</v>
      </c>
      <c r="K10" s="26"/>
    </row>
    <row r="11" spans="1:13" s="6" customFormat="1" ht="26.25" customHeight="1">
      <c r="A11" s="17"/>
      <c r="B11" s="20" t="s">
        <v>11</v>
      </c>
      <c r="C11" s="50">
        <f t="shared" si="0"/>
        <v>16058671000</v>
      </c>
      <c r="D11" s="23">
        <f>D12+D13+D18</f>
        <v>201000000</v>
      </c>
      <c r="E11" s="23">
        <f>E12+E13+E18+E20</f>
        <v>12211000000</v>
      </c>
      <c r="F11" s="23">
        <f t="shared" ref="F11:I11" si="1">F12+F13+F18+F20</f>
        <v>0</v>
      </c>
      <c r="G11" s="23">
        <f t="shared" si="1"/>
        <v>4048671000</v>
      </c>
      <c r="H11" s="23">
        <f t="shared" si="1"/>
        <v>2403730851</v>
      </c>
      <c r="I11" s="23">
        <f t="shared" si="1"/>
        <v>6592950096</v>
      </c>
      <c r="J11" s="23">
        <f t="shared" ref="J11:J20" si="2">C11-I11</f>
        <v>9465720904</v>
      </c>
      <c r="K11" s="25"/>
    </row>
    <row r="12" spans="1:13" s="29" customFormat="1" ht="32.25" customHeight="1">
      <c r="A12" s="22">
        <v>1</v>
      </c>
      <c r="B12" s="27" t="s">
        <v>12</v>
      </c>
      <c r="C12" s="50">
        <f>E12+F12+G12-D12</f>
        <v>6196000000</v>
      </c>
      <c r="D12" s="23">
        <v>75000000</v>
      </c>
      <c r="E12" s="23">
        <v>6271000000</v>
      </c>
      <c r="F12" s="23"/>
      <c r="G12" s="23"/>
      <c r="H12" s="24">
        <v>1880996457</v>
      </c>
      <c r="I12" s="24">
        <f>3197554445+H12</f>
        <v>5078550902</v>
      </c>
      <c r="J12" s="24">
        <f>C12-I12</f>
        <v>1117449098</v>
      </c>
      <c r="K12" s="28"/>
      <c r="M12" s="30"/>
    </row>
    <row r="13" spans="1:13" s="32" customFormat="1" ht="37.5" customHeight="1">
      <c r="A13" s="22">
        <v>2</v>
      </c>
      <c r="B13" s="27" t="s">
        <v>13</v>
      </c>
      <c r="C13" s="50">
        <f>E13+F13+G13-D13</f>
        <v>368000000</v>
      </c>
      <c r="D13" s="23">
        <f>SUM(D14:D17)</f>
        <v>19000000</v>
      </c>
      <c r="E13" s="23">
        <f>SUM(E14:E17)</f>
        <v>387000000</v>
      </c>
      <c r="F13" s="23"/>
      <c r="G13" s="23"/>
      <c r="H13" s="23">
        <f>SUM(H14:H17)</f>
        <v>57594594</v>
      </c>
      <c r="I13" s="23">
        <f>SUM(I14:I17)</f>
        <v>166248594</v>
      </c>
      <c r="J13" s="23">
        <f>C13-I13</f>
        <v>201751406</v>
      </c>
      <c r="K13" s="31"/>
    </row>
    <row r="14" spans="1:13" s="32" customFormat="1" ht="30.75" customHeight="1">
      <c r="A14" s="12" t="s">
        <v>23</v>
      </c>
      <c r="B14" s="33" t="s">
        <v>19</v>
      </c>
      <c r="C14" s="51">
        <f t="shared" si="0"/>
        <v>235000000</v>
      </c>
      <c r="D14" s="24">
        <v>12000000</v>
      </c>
      <c r="E14" s="24">
        <v>247000000</v>
      </c>
      <c r="F14" s="24"/>
      <c r="G14" s="24"/>
      <c r="H14" s="24">
        <f>10735200+2982000+1200000+1020000+400000+3976000</f>
        <v>20313200</v>
      </c>
      <c r="I14" s="24">
        <f>H14+108654000</f>
        <v>128967200</v>
      </c>
      <c r="J14" s="24">
        <f t="shared" si="2"/>
        <v>106032800</v>
      </c>
      <c r="K14" s="34" t="s">
        <v>34</v>
      </c>
    </row>
    <row r="15" spans="1:13" s="11" customFormat="1" ht="39.75" customHeight="1">
      <c r="A15" s="12" t="s">
        <v>23</v>
      </c>
      <c r="B15" s="35" t="s">
        <v>16</v>
      </c>
      <c r="C15" s="51">
        <f t="shared" si="0"/>
        <v>114000000</v>
      </c>
      <c r="D15" s="24">
        <v>6000000</v>
      </c>
      <c r="E15" s="24">
        <v>120000000</v>
      </c>
      <c r="F15" s="24"/>
      <c r="G15" s="24"/>
      <c r="H15" s="24">
        <f>5069394+26000000</f>
        <v>31069394</v>
      </c>
      <c r="I15" s="24">
        <f t="shared" ref="I15:I17" si="3">H15</f>
        <v>31069394</v>
      </c>
      <c r="J15" s="24">
        <f t="shared" si="2"/>
        <v>82930606</v>
      </c>
      <c r="K15" s="10"/>
    </row>
    <row r="16" spans="1:13" s="11" customFormat="1" ht="39.75" customHeight="1">
      <c r="A16" s="12" t="s">
        <v>23</v>
      </c>
      <c r="B16" s="21" t="s">
        <v>17</v>
      </c>
      <c r="C16" s="51">
        <f t="shared" si="0"/>
        <v>17000000</v>
      </c>
      <c r="D16" s="24">
        <v>1000000</v>
      </c>
      <c r="E16" s="24">
        <v>18000000</v>
      </c>
      <c r="F16" s="24"/>
      <c r="G16" s="24"/>
      <c r="H16" s="24">
        <v>4212000</v>
      </c>
      <c r="I16" s="24">
        <f t="shared" si="3"/>
        <v>4212000</v>
      </c>
      <c r="J16" s="24">
        <f>C16-I16</f>
        <v>12788000</v>
      </c>
      <c r="K16" s="10"/>
    </row>
    <row r="17" spans="1:11" s="11" customFormat="1" ht="24.75" customHeight="1">
      <c r="A17" s="12" t="s">
        <v>23</v>
      </c>
      <c r="B17" s="35" t="s">
        <v>20</v>
      </c>
      <c r="C17" s="51">
        <f t="shared" si="0"/>
        <v>2000000</v>
      </c>
      <c r="D17" s="24"/>
      <c r="E17" s="24">
        <v>2000000</v>
      </c>
      <c r="F17" s="24"/>
      <c r="G17" s="24"/>
      <c r="H17" s="24">
        <v>2000000</v>
      </c>
      <c r="I17" s="24">
        <f t="shared" si="3"/>
        <v>2000000</v>
      </c>
      <c r="J17" s="24">
        <f t="shared" si="2"/>
        <v>0</v>
      </c>
      <c r="K17" s="10"/>
    </row>
    <row r="18" spans="1:11" s="19" customFormat="1" ht="37.5" customHeight="1">
      <c r="A18" s="22">
        <v>3</v>
      </c>
      <c r="B18" s="36" t="s">
        <v>21</v>
      </c>
      <c r="C18" s="50">
        <f t="shared" ref="C18:C22" si="4">E18+F18+G18-D18</f>
        <v>5381000000</v>
      </c>
      <c r="D18" s="23">
        <f>D19</f>
        <v>107000000</v>
      </c>
      <c r="E18" s="23">
        <f>E19</f>
        <v>5488000000</v>
      </c>
      <c r="F18" s="23">
        <f>F19</f>
        <v>0</v>
      </c>
      <c r="G18" s="23">
        <f>G19</f>
        <v>0</v>
      </c>
      <c r="H18" s="23">
        <f>SUM(H19:H19)</f>
        <v>461939800</v>
      </c>
      <c r="I18" s="23">
        <f>I19</f>
        <v>1268700600</v>
      </c>
      <c r="J18" s="23">
        <f t="shared" si="2"/>
        <v>4112299400</v>
      </c>
      <c r="K18" s="18"/>
    </row>
    <row r="19" spans="1:11" s="16" customFormat="1" ht="33.75" customHeight="1">
      <c r="A19" s="37" t="s">
        <v>23</v>
      </c>
      <c r="B19" s="35" t="s">
        <v>22</v>
      </c>
      <c r="C19" s="51">
        <f t="shared" si="4"/>
        <v>5381000000</v>
      </c>
      <c r="D19" s="24">
        <v>107000000</v>
      </c>
      <c r="E19" s="24">
        <v>5488000000</v>
      </c>
      <c r="F19" s="24"/>
      <c r="G19" s="24"/>
      <c r="H19" s="24">
        <v>461939800</v>
      </c>
      <c r="I19" s="24">
        <f>H19+806760800</f>
        <v>1268700600</v>
      </c>
      <c r="J19" s="24">
        <f t="shared" si="2"/>
        <v>4112299400</v>
      </c>
      <c r="K19" s="15"/>
    </row>
    <row r="20" spans="1:11" s="19" customFormat="1" ht="58.5" customHeight="1">
      <c r="A20" s="22">
        <v>4</v>
      </c>
      <c r="B20" s="36" t="s">
        <v>27</v>
      </c>
      <c r="C20" s="50">
        <f t="shared" si="4"/>
        <v>4113671000</v>
      </c>
      <c r="D20" s="23">
        <f>SUM(D21:D23)</f>
        <v>0</v>
      </c>
      <c r="E20" s="23">
        <f>SUM(E21:E21)</f>
        <v>65000000</v>
      </c>
      <c r="F20" s="23">
        <f t="shared" ref="F20" si="5">SUM(F21:F21)</f>
        <v>0</v>
      </c>
      <c r="G20" s="23">
        <f>SUM(G21:G23)</f>
        <v>4048671000</v>
      </c>
      <c r="H20" s="23">
        <f>SUM(H21:H22)</f>
        <v>3200000</v>
      </c>
      <c r="I20" s="23">
        <f>SUM(I21:I22)</f>
        <v>79450000</v>
      </c>
      <c r="J20" s="23">
        <f t="shared" si="2"/>
        <v>4034221000</v>
      </c>
      <c r="K20" s="18"/>
    </row>
    <row r="21" spans="1:11" s="11" customFormat="1" ht="39.75" customHeight="1">
      <c r="A21" s="12" t="s">
        <v>23</v>
      </c>
      <c r="B21" s="35" t="s">
        <v>28</v>
      </c>
      <c r="C21" s="51">
        <f t="shared" si="4"/>
        <v>65000000</v>
      </c>
      <c r="D21" s="24"/>
      <c r="E21" s="24">
        <v>65000000</v>
      </c>
      <c r="F21" s="24"/>
      <c r="G21" s="24"/>
      <c r="H21" s="24"/>
      <c r="I21" s="24">
        <f t="shared" ref="I21" si="6">H21</f>
        <v>0</v>
      </c>
      <c r="J21" s="24">
        <f>C21-I21</f>
        <v>65000000</v>
      </c>
      <c r="K21" s="10"/>
    </row>
    <row r="22" spans="1:11" s="32" customFormat="1" ht="37.5">
      <c r="A22" s="38" t="s">
        <v>23</v>
      </c>
      <c r="B22" s="39" t="s">
        <v>29</v>
      </c>
      <c r="C22" s="51">
        <f t="shared" si="4"/>
        <v>80000000</v>
      </c>
      <c r="D22" s="24"/>
      <c r="E22" s="40"/>
      <c r="F22" s="40"/>
      <c r="G22" s="24">
        <v>80000000</v>
      </c>
      <c r="H22" s="40">
        <v>3200000</v>
      </c>
      <c r="I22" s="40">
        <f>76250000+H22</f>
        <v>79450000</v>
      </c>
      <c r="J22" s="24">
        <f>C22-I22</f>
        <v>550000</v>
      </c>
    </row>
    <row r="23" spans="1:11" ht="56.25">
      <c r="A23" s="43" t="s">
        <v>23</v>
      </c>
      <c r="B23" s="45" t="s">
        <v>31</v>
      </c>
      <c r="C23" s="51">
        <f>E23+F23+G23-D23</f>
        <v>3968671000</v>
      </c>
      <c r="D23" s="24"/>
      <c r="E23" s="40"/>
      <c r="F23" s="44"/>
      <c r="G23" s="24">
        <v>3968671000</v>
      </c>
      <c r="H23" s="44"/>
      <c r="I23" s="44"/>
      <c r="J23" s="44"/>
    </row>
  </sheetData>
  <mergeCells count="10">
    <mergeCell ref="A1:B1"/>
    <mergeCell ref="A2:J2"/>
    <mergeCell ref="A4:J4"/>
    <mergeCell ref="H5:J5"/>
    <mergeCell ref="A6:A7"/>
    <mergeCell ref="B6:B7"/>
    <mergeCell ref="C6:G6"/>
    <mergeCell ref="H6:I6"/>
    <mergeCell ref="J6:J7"/>
    <mergeCell ref="A3:J3"/>
  </mergeCells>
  <pageMargins left="0.34" right="0.2" top="0.56000000000000005" bottom="0.42" header="0.2" footer="0.24"/>
  <pageSetup paperSize="9" scale="85" orientation="landscape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Năm 2024</vt:lpstr>
      <vt:lpstr>'Năm 2024'!Print_Titles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AutoBVT</cp:lastModifiedBy>
  <cp:lastPrinted>2024-10-07T07:08:15Z</cp:lastPrinted>
  <dcterms:created xsi:type="dcterms:W3CDTF">2021-04-02T08:23:23Z</dcterms:created>
  <dcterms:modified xsi:type="dcterms:W3CDTF">2024-10-07T08:57:56Z</dcterms:modified>
</cp:coreProperties>
</file>